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5" i="1" l="1"/>
  <c r="F14" i="1"/>
  <c r="H4" i="1"/>
  <c r="H5" i="1"/>
  <c r="H6" i="1"/>
  <c r="H7" i="1"/>
  <c r="H8" i="1"/>
  <c r="H9" i="1"/>
  <c r="H10" i="1"/>
  <c r="H3" i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3" i="1"/>
  <c r="G3" i="1" s="1"/>
  <c r="D3" i="1"/>
  <c r="D6" i="1"/>
  <c r="D7" i="1"/>
  <c r="D8" i="1"/>
  <c r="D9" i="1"/>
  <c r="D4" i="1"/>
  <c r="D5" i="1"/>
  <c r="D10" i="1"/>
  <c r="C4" i="1" l="1"/>
  <c r="C5" i="1"/>
  <c r="C6" i="1"/>
  <c r="C7" i="1"/>
  <c r="C8" i="1"/>
  <c r="C9" i="1"/>
  <c r="C10" i="1"/>
  <c r="C3" i="1"/>
</calcChain>
</file>

<file path=xl/sharedStrings.xml><?xml version="1.0" encoding="utf-8"?>
<sst xmlns="http://schemas.openxmlformats.org/spreadsheetml/2006/main" count="36" uniqueCount="31">
  <si>
    <t>XUẤT NHẬP THUỐC 2  THÁNG ĐẦU NĂM 2015</t>
  </si>
  <si>
    <t>STT</t>
  </si>
  <si>
    <t>MÃ HÀNG</t>
  </si>
  <si>
    <t>TÊN THUỐC</t>
  </si>
  <si>
    <t>SỐ LƯỢNG</t>
  </si>
  <si>
    <t>ĐƠN GIÁ</t>
  </si>
  <si>
    <t>THÀNH TIỀN</t>
  </si>
  <si>
    <t>GHI CHÚ</t>
  </si>
  <si>
    <t>MÃ THUỐC</t>
  </si>
  <si>
    <t>NT</t>
  </si>
  <si>
    <t>CT</t>
  </si>
  <si>
    <t>TB</t>
  </si>
  <si>
    <t>DQ</t>
  </si>
  <si>
    <t>NS</t>
  </si>
  <si>
    <t>Nga Truật</t>
  </si>
  <si>
    <t>Cam thảo</t>
  </si>
  <si>
    <t>Trần bì</t>
  </si>
  <si>
    <t>Đương qui</t>
  </si>
  <si>
    <t>Nhân sâm</t>
  </si>
  <si>
    <t>BẢNG 2: THỐNG KÊ DOANH THU</t>
  </si>
  <si>
    <t>TÊN HÀNG</t>
  </si>
  <si>
    <t>BẢNG 1</t>
  </si>
  <si>
    <t>NT0115N</t>
  </si>
  <si>
    <t>CT0116N</t>
  </si>
  <si>
    <t>NT0117X</t>
  </si>
  <si>
    <t>NS0201N</t>
  </si>
  <si>
    <t>TB0116X</t>
  </si>
  <si>
    <t>NT0202X</t>
  </si>
  <si>
    <t>CT0203X</t>
  </si>
  <si>
    <t>NT0205N</t>
  </si>
  <si>
    <t>NGÀY NHẬP/XUẤT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</si>
</sst>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dd/mm/yyyy"/>
    <numFmt numFmtId="166" formatCode="[$-409]mmmm\ d\,\ yyyy;@"/>
    <numFmt numFmtId="168" formatCode="m/d/yyyy;@"/>
    <numFmt numFmtId="170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70" fontId="0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219075</xdr:colOff>
      <xdr:row>2</xdr:row>
      <xdr:rowOff>171450</xdr:rowOff>
    </xdr:from>
    <xdr:to>
      <xdr:col>16</xdr:col>
      <xdr:colOff>314934</xdr:colOff>
      <xdr:row>12</xdr:row>
      <xdr:rowOff>19295</xdr:rowOff>
    </xdr:to>
    <xdr:pic>
      <xdr:nvPicPr>
        <xdr:cNvPr id="2" name="Picture 1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809625"/>
          <a:ext cx="4363059" cy="1752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G15" sqref="G15"/>
    </sheetView>
  </sheetViews>
  <sheetFormatPr defaultRowHeight="15" x14ac:dyDescent="0.25"/>
  <cols>
    <col min="1" max="1" width="10.5703125" bestFit="1" customWidth="1"/>
    <col min="2" max="2" width="11" bestFit="1" customWidth="1"/>
    <col min="3" max="3" width="12.140625" bestFit="1" customWidth="1"/>
    <col min="4" max="4" width="15.28515625" customWidth="1"/>
    <col min="5" max="5" width="11.5703125" bestFit="1" customWidth="1"/>
    <col min="6" max="6" width="15.7109375" customWidth="1"/>
    <col min="7" max="7" width="14.28515625" bestFit="1" customWidth="1"/>
    <col min="8" max="8" width="13.28515625" customWidth="1"/>
    <col min="9" max="9" width="11.7109375" bestFit="1" customWidth="1"/>
  </cols>
  <sheetData>
    <row r="1" spans="1:8" ht="18.75" x14ac:dyDescent="0.25">
      <c r="A1" s="6" t="s">
        <v>0</v>
      </c>
      <c r="B1" s="6"/>
      <c r="C1" s="6"/>
      <c r="D1" s="6"/>
      <c r="E1" s="6"/>
      <c r="F1" s="6"/>
      <c r="G1" s="6"/>
      <c r="H1" s="6"/>
    </row>
    <row r="2" spans="1:8" ht="31.5" x14ac:dyDescent="0.25">
      <c r="A2" s="1" t="s">
        <v>1</v>
      </c>
      <c r="B2" s="1" t="s">
        <v>2</v>
      </c>
      <c r="C2" s="1" t="s">
        <v>3</v>
      </c>
      <c r="D2" s="2" t="s">
        <v>30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25">
      <c r="A3" s="3">
        <v>1</v>
      </c>
      <c r="B3" s="3" t="s">
        <v>22</v>
      </c>
      <c r="C3" s="3" t="str">
        <f>VLOOKUP(LEFT(B3,2),$A$14:$B$18,2,0)</f>
        <v>Nga Truật</v>
      </c>
      <c r="D3" s="9" t="str">
        <f>MID(B3,3,4)</f>
        <v>0115</v>
      </c>
      <c r="E3" s="3">
        <v>500</v>
      </c>
      <c r="F3" s="3">
        <f>VLOOKUP(C3,$B$14:$C$18,2,0)</f>
        <v>150000</v>
      </c>
      <c r="G3" s="10">
        <f>E3*F3*IF(E3&gt;=50,0.97,1)</f>
        <v>72750000</v>
      </c>
      <c r="H3" s="3" t="str">
        <f>IF(AND(C3="Nga Truật",E3&gt;=50),"Đại lý lấy sỉ","")</f>
        <v>Đại lý lấy sỉ</v>
      </c>
    </row>
    <row r="4" spans="1:8" x14ac:dyDescent="0.25">
      <c r="A4" s="3">
        <v>2</v>
      </c>
      <c r="B4" s="3" t="s">
        <v>23</v>
      </c>
      <c r="C4" s="3" t="str">
        <f t="shared" ref="C4:C10" si="0">VLOOKUP(LEFT(B4,2),$A$14:$B$18,2,0)</f>
        <v>Cam thảo</v>
      </c>
      <c r="D4" s="8" t="str">
        <f t="shared" ref="D3:D10" si="1">MID(B4,3,4)</f>
        <v>0116</v>
      </c>
      <c r="E4" s="3">
        <v>55</v>
      </c>
      <c r="F4" s="3">
        <f t="shared" ref="F4:F10" si="2">VLOOKUP(C4,$B$14:$C$18,2,0)</f>
        <v>50000</v>
      </c>
      <c r="G4" s="10">
        <f t="shared" ref="G4:G10" si="3">E4*F4*IF(E4&gt;=50,0.97,1)</f>
        <v>2667500</v>
      </c>
      <c r="H4" s="3" t="str">
        <f t="shared" ref="H4:H10" si="4">IF(AND(C4="Nga Truật",E4&gt;=50),"Đại lý lấy sỉ","")</f>
        <v/>
      </c>
    </row>
    <row r="5" spans="1:8" x14ac:dyDescent="0.25">
      <c r="A5" s="3">
        <v>3</v>
      </c>
      <c r="B5" s="3" t="s">
        <v>26</v>
      </c>
      <c r="C5" s="3" t="str">
        <f t="shared" si="0"/>
        <v>Trần bì</v>
      </c>
      <c r="D5" s="8" t="str">
        <f t="shared" si="1"/>
        <v>0116</v>
      </c>
      <c r="E5" s="3">
        <v>200</v>
      </c>
      <c r="F5" s="3">
        <f t="shared" si="2"/>
        <v>120000</v>
      </c>
      <c r="G5" s="10">
        <f t="shared" si="3"/>
        <v>23280000</v>
      </c>
      <c r="H5" s="3" t="str">
        <f t="shared" si="4"/>
        <v/>
      </c>
    </row>
    <row r="6" spans="1:8" x14ac:dyDescent="0.25">
      <c r="A6" s="3">
        <v>4</v>
      </c>
      <c r="B6" s="3" t="s">
        <v>24</v>
      </c>
      <c r="C6" s="3" t="str">
        <f t="shared" si="0"/>
        <v>Nga Truật</v>
      </c>
      <c r="D6" s="8" t="str">
        <f t="shared" si="1"/>
        <v>0117</v>
      </c>
      <c r="E6" s="3">
        <v>100</v>
      </c>
      <c r="F6" s="3">
        <f t="shared" si="2"/>
        <v>150000</v>
      </c>
      <c r="G6" s="10">
        <f t="shared" si="3"/>
        <v>14550000</v>
      </c>
      <c r="H6" s="3" t="str">
        <f t="shared" si="4"/>
        <v>Đại lý lấy sỉ</v>
      </c>
    </row>
    <row r="7" spans="1:8" x14ac:dyDescent="0.25">
      <c r="A7" s="3">
        <v>5</v>
      </c>
      <c r="B7" s="3" t="s">
        <v>25</v>
      </c>
      <c r="C7" s="3" t="str">
        <f t="shared" si="0"/>
        <v>Nhân sâm</v>
      </c>
      <c r="D7" s="8" t="str">
        <f t="shared" si="1"/>
        <v>0201</v>
      </c>
      <c r="E7" s="3">
        <v>300</v>
      </c>
      <c r="F7" s="3">
        <f t="shared" si="2"/>
        <v>300000</v>
      </c>
      <c r="G7" s="10">
        <f t="shared" si="3"/>
        <v>87300000</v>
      </c>
      <c r="H7" s="3" t="str">
        <f t="shared" si="4"/>
        <v/>
      </c>
    </row>
    <row r="8" spans="1:8" x14ac:dyDescent="0.25">
      <c r="A8" s="3">
        <v>6</v>
      </c>
      <c r="B8" s="3" t="s">
        <v>27</v>
      </c>
      <c r="C8" s="3" t="str">
        <f t="shared" si="0"/>
        <v>Nga Truật</v>
      </c>
      <c r="D8" s="8" t="str">
        <f t="shared" si="1"/>
        <v>0202</v>
      </c>
      <c r="E8" s="3">
        <v>50</v>
      </c>
      <c r="F8" s="3">
        <f t="shared" si="2"/>
        <v>150000</v>
      </c>
      <c r="G8" s="10">
        <f t="shared" si="3"/>
        <v>7275000</v>
      </c>
      <c r="H8" s="3" t="str">
        <f t="shared" si="4"/>
        <v>Đại lý lấy sỉ</v>
      </c>
    </row>
    <row r="9" spans="1:8" x14ac:dyDescent="0.25">
      <c r="A9" s="3">
        <v>7</v>
      </c>
      <c r="B9" s="3" t="s">
        <v>28</v>
      </c>
      <c r="C9" s="3" t="str">
        <f t="shared" si="0"/>
        <v>Cam thảo</v>
      </c>
      <c r="D9" s="8" t="str">
        <f t="shared" si="1"/>
        <v>0203</v>
      </c>
      <c r="E9" s="3">
        <v>35</v>
      </c>
      <c r="F9" s="3">
        <f t="shared" si="2"/>
        <v>50000</v>
      </c>
      <c r="G9" s="10">
        <f t="shared" si="3"/>
        <v>1750000</v>
      </c>
      <c r="H9" s="3" t="str">
        <f t="shared" si="4"/>
        <v/>
      </c>
    </row>
    <row r="10" spans="1:8" x14ac:dyDescent="0.25">
      <c r="A10" s="3">
        <v>8</v>
      </c>
      <c r="B10" s="3" t="s">
        <v>29</v>
      </c>
      <c r="C10" s="3" t="str">
        <f t="shared" si="0"/>
        <v>Nga Truật</v>
      </c>
      <c r="D10" s="7" t="str">
        <f t="shared" si="1"/>
        <v>0205</v>
      </c>
      <c r="E10" s="3">
        <v>400</v>
      </c>
      <c r="F10" s="3">
        <f t="shared" si="2"/>
        <v>150000</v>
      </c>
      <c r="G10" s="10">
        <f t="shared" si="3"/>
        <v>58200000</v>
      </c>
      <c r="H10" s="3" t="str">
        <f t="shared" si="4"/>
        <v>Đại lý lấy sỉ</v>
      </c>
    </row>
    <row r="12" spans="1:8" x14ac:dyDescent="0.25">
      <c r="A12" t="s">
        <v>21</v>
      </c>
      <c r="E12" t="s">
        <v>19</v>
      </c>
    </row>
    <row r="13" spans="1:8" x14ac:dyDescent="0.25">
      <c r="A13" s="4" t="s">
        <v>8</v>
      </c>
      <c r="B13" s="4" t="s">
        <v>3</v>
      </c>
      <c r="C13" s="4" t="s">
        <v>5</v>
      </c>
      <c r="E13" s="4" t="s">
        <v>20</v>
      </c>
      <c r="F13" s="4" t="s">
        <v>6</v>
      </c>
    </row>
    <row r="14" spans="1:8" x14ac:dyDescent="0.25">
      <c r="A14" s="3" t="s">
        <v>9</v>
      </c>
      <c r="B14" s="3" t="s">
        <v>14</v>
      </c>
      <c r="C14" s="10">
        <v>150000</v>
      </c>
      <c r="E14" s="5" t="s">
        <v>14</v>
      </c>
      <c r="F14" s="5">
        <f>SUMIF($C$3:$C$10,E14,$G$3:$G$10)</f>
        <v>152775000</v>
      </c>
    </row>
    <row r="15" spans="1:8" x14ac:dyDescent="0.25">
      <c r="A15" s="3" t="s">
        <v>10</v>
      </c>
      <c r="B15" s="3" t="s">
        <v>15</v>
      </c>
      <c r="C15" s="10">
        <v>50000</v>
      </c>
      <c r="E15" s="5" t="s">
        <v>15</v>
      </c>
      <c r="F15" s="5">
        <f>SUMIF($C$3:$C$10,E15,$G$3:$G$10)</f>
        <v>4417500</v>
      </c>
    </row>
    <row r="16" spans="1:8" x14ac:dyDescent="0.25">
      <c r="A16" s="3" t="s">
        <v>11</v>
      </c>
      <c r="B16" s="3" t="s">
        <v>16</v>
      </c>
      <c r="C16" s="10">
        <v>120000</v>
      </c>
    </row>
    <row r="17" spans="1:3" x14ac:dyDescent="0.25">
      <c r="A17" s="3" t="s">
        <v>12</v>
      </c>
      <c r="B17" s="3" t="s">
        <v>17</v>
      </c>
      <c r="C17" s="10">
        <v>200000</v>
      </c>
    </row>
    <row r="18" spans="1:3" x14ac:dyDescent="0.25">
      <c r="A18" s="3" t="s">
        <v>13</v>
      </c>
      <c r="B18" s="3" t="s">
        <v>18</v>
      </c>
      <c r="C18" s="10">
        <v>300000</v>
      </c>
    </row>
  </sheetData>
  <mergeCells count="1">
    <mergeCell ref="A1:H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2020-06-01T04:08:04Z</dcterms:created>
  <dcterms:modified xsi:type="dcterms:W3CDTF">2020-06-04T04:59:09Z</dcterms:modified>
</cp:coreProperties>
</file>